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36" yWindow="945" windowWidth="19995" windowHeight="7650" activeTab="0"/>
  </bookViews>
  <sheets>
    <sheet name="Starter" sheetId="1" r:id="rId1"/>
  </sheets>
  <definedNames/>
  <calcPr fullCalcOnLoad="1"/>
</workbook>
</file>

<file path=xl/sharedStrings.xml><?xml version="1.0" encoding="utf-8"?>
<sst xmlns="http://schemas.openxmlformats.org/spreadsheetml/2006/main" count="93" uniqueCount="70">
  <si>
    <t>100 km</t>
  </si>
  <si>
    <t>m</t>
  </si>
  <si>
    <t>m (2 x 1795,9 m)</t>
  </si>
  <si>
    <t>(1) Lange Runde</t>
  </si>
  <si>
    <t>(2) Lange Runde</t>
  </si>
  <si>
    <t>(3) Lange Runde</t>
  </si>
  <si>
    <t>(4) Lange Runde</t>
  </si>
  <si>
    <t>(5) Lange Runde</t>
  </si>
  <si>
    <t>(6) Lange Runde</t>
  </si>
  <si>
    <t>(7) Lange Runde</t>
  </si>
  <si>
    <t>(8) Lange Runde</t>
  </si>
  <si>
    <t>(9) Lange Runde</t>
  </si>
  <si>
    <t>(10) Lange Runde</t>
  </si>
  <si>
    <t>(11) Lange Runde</t>
  </si>
  <si>
    <t>(12) Lange Runde</t>
  </si>
  <si>
    <t>(13) Lange Runde</t>
  </si>
  <si>
    <t>(14) Lange Runde</t>
  </si>
  <si>
    <t>(15) Lange Runde</t>
  </si>
  <si>
    <t>(16) Kurze Runde</t>
  </si>
  <si>
    <t>ZWISCHENZEITEN</t>
  </si>
  <si>
    <t>Claudia Cavaleiro</t>
  </si>
  <si>
    <t>PLATZ</t>
  </si>
  <si>
    <t>STARTNR</t>
  </si>
  <si>
    <t>JAHRGANG</t>
  </si>
  <si>
    <t>ZEIT</t>
  </si>
  <si>
    <t>W1</t>
  </si>
  <si>
    <t>M1</t>
  </si>
  <si>
    <t>Peer Schmidt-Soltau</t>
  </si>
  <si>
    <t>M2</t>
  </si>
  <si>
    <t>Manfred Ludwig</t>
  </si>
  <si>
    <t>M3</t>
  </si>
  <si>
    <t>DISTANZ (km)</t>
  </si>
  <si>
    <t>Lange Runde:</t>
  </si>
  <si>
    <t>Kurze Runde (WP-Strecke):</t>
  </si>
  <si>
    <t>Startort: Viersen-Süchteln (GER)</t>
  </si>
  <si>
    <t>DLV Streckenprotokoll vom 22.06.2013</t>
  </si>
  <si>
    <t>Zeitlimit: 20h</t>
  </si>
  <si>
    <t>Adresse: 41749 Viersen, Hindenburgstrasse 132</t>
  </si>
  <si>
    <t>E-Mail: claudia.cavaleiro(at)effem.com</t>
  </si>
  <si>
    <t>Kontakt: Prof. Dr. Claudia Cavaleiro</t>
  </si>
  <si>
    <t>ERGEBNISLISTE</t>
  </si>
  <si>
    <t>Teilnehmerlimit: 10</t>
  </si>
  <si>
    <t xml:space="preserve">Webseite: </t>
  </si>
  <si>
    <t>SHU100.de</t>
  </si>
  <si>
    <t>Distanz: 100 km (SHU100)</t>
  </si>
  <si>
    <t>SHU100 (100 km Wertung)</t>
  </si>
  <si>
    <t>Strecke 100 km: Lange Runde 6,4 km (15x) und Kurze Runde 3,6 km (1x)</t>
  </si>
  <si>
    <t>Verein</t>
  </si>
  <si>
    <t>OSC Waldniel / 100 MC</t>
  </si>
  <si>
    <t>100 Marathon Club</t>
  </si>
  <si>
    <t>DJK Kleinenbroich</t>
  </si>
  <si>
    <t>M4</t>
  </si>
  <si>
    <t>Andreas Leischker</t>
  </si>
  <si>
    <t xml:space="preserve"> LC Krefeld OPPUM</t>
  </si>
  <si>
    <t>NAME / DUV-Link</t>
  </si>
  <si>
    <t>Datum: Samstag, 13.02.2016, Start 4:00 Uhr</t>
  </si>
  <si>
    <t>Höhenmeter: 1.200 Hm</t>
  </si>
  <si>
    <t>Kategorie: Landschaftslauf</t>
  </si>
  <si>
    <t>Startgebühr: 45 Euro (inkl. Verflegung, Urkunde, Finisher-Shirt)</t>
  </si>
  <si>
    <t>befestigter Wanderweg, profiliert, Wald und Asphalt</t>
  </si>
  <si>
    <t>M5</t>
  </si>
  <si>
    <t>51,5 km Wertung</t>
  </si>
  <si>
    <t>Rene Spintler</t>
  </si>
  <si>
    <t>Trail Running Team Teufelsrutsch</t>
  </si>
  <si>
    <t>Manfred Steckel</t>
  </si>
  <si>
    <t>TEA / 100MC</t>
  </si>
  <si>
    <t>Werner Britz</t>
  </si>
  <si>
    <t>51,5 km</t>
  </si>
  <si>
    <t>Parken Am Nachtigallenwäldchen 34, 41749 Viersen (Waldparkplatz)</t>
  </si>
  <si>
    <t>3. Süchtelner-Höhen-Ultra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</si>
</sst>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0.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u val="single"/>
      <sz val="9"/>
      <color indexed="12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u val="single"/>
      <sz val="9"/>
      <color theme="1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0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0" xfId="0" applyFont="1" applyAlignment="1">
      <alignment/>
    </xf>
    <xf numFmtId="0" fontId="30" fillId="12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0" fillId="12" borderId="11" xfId="0" applyFont="1" applyFill="1" applyBorder="1" applyAlignment="1">
      <alignment horizontal="left"/>
    </xf>
    <xf numFmtId="0" fontId="30" fillId="12" borderId="12" xfId="0" applyFont="1" applyFill="1" applyBorder="1" applyAlignment="1">
      <alignment horizontal="left"/>
    </xf>
    <xf numFmtId="0" fontId="30" fillId="12" borderId="13" xfId="0" applyFont="1" applyFill="1" applyBorder="1" applyAlignment="1">
      <alignment horizontal="left"/>
    </xf>
    <xf numFmtId="0" fontId="30" fillId="12" borderId="14" xfId="0" applyFont="1" applyFill="1" applyBorder="1" applyAlignment="1">
      <alignment horizontal="left"/>
    </xf>
    <xf numFmtId="0" fontId="30" fillId="33" borderId="10" xfId="0" applyFont="1" applyFill="1" applyBorder="1" applyAlignment="1">
      <alignment horizontal="center"/>
    </xf>
    <xf numFmtId="0" fontId="33" fillId="33" borderId="10" xfId="47" applyFill="1" applyBorder="1" applyAlignment="1">
      <alignment/>
    </xf>
    <xf numFmtId="21" fontId="30" fillId="33" borderId="10" xfId="0" applyNumberFormat="1" applyFont="1" applyFill="1" applyBorder="1" applyAlignment="1">
      <alignment horizontal="center"/>
    </xf>
    <xf numFmtId="14" fontId="30" fillId="33" borderId="10" xfId="0" applyNumberFormat="1" applyFont="1" applyFill="1" applyBorder="1" applyAlignment="1">
      <alignment horizontal="center"/>
    </xf>
    <xf numFmtId="165" fontId="30" fillId="12" borderId="14" xfId="0" applyNumberFormat="1" applyFont="1" applyFill="1" applyBorder="1" applyAlignment="1">
      <alignment horizontal="center"/>
    </xf>
    <xf numFmtId="165" fontId="30" fillId="12" borderId="10" xfId="0" applyNumberFormat="1" applyFont="1" applyFill="1" applyBorder="1" applyAlignment="1">
      <alignment horizontal="center"/>
    </xf>
    <xf numFmtId="21" fontId="0" fillId="33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/>
    </xf>
    <xf numFmtId="14" fontId="0" fillId="3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21" fontId="0" fillId="34" borderId="10" xfId="0" applyNumberFormat="1" applyFont="1" applyFill="1" applyBorder="1" applyAlignment="1">
      <alignment horizontal="center"/>
    </xf>
    <xf numFmtId="0" fontId="30" fillId="33" borderId="12" xfId="0" applyFont="1" applyFill="1" applyBorder="1" applyAlignment="1">
      <alignment horizontal="left"/>
    </xf>
    <xf numFmtId="0" fontId="30" fillId="33" borderId="15" xfId="0" applyFont="1" applyFill="1" applyBorder="1" applyAlignment="1">
      <alignment horizontal="left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Border="1" applyAlignment="1">
      <alignment/>
    </xf>
    <xf numFmtId="0" fontId="43" fillId="0" borderId="0" xfId="0" applyFont="1" applyAlignment="1">
      <alignment horizontal="right"/>
    </xf>
    <xf numFmtId="0" fontId="45" fillId="0" borderId="0" xfId="47" applyFont="1" applyAlignment="1">
      <alignment/>
    </xf>
    <xf numFmtId="0" fontId="43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21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30" fillId="33" borderId="0" xfId="0" applyFont="1" applyFill="1" applyBorder="1" applyAlignment="1">
      <alignment horizontal="left"/>
    </xf>
    <xf numFmtId="165" fontId="30" fillId="33" borderId="0" xfId="0" applyNumberFormat="1" applyFont="1" applyFill="1" applyBorder="1" applyAlignment="1">
      <alignment horizontal="center"/>
    </xf>
    <xf numFmtId="46" fontId="0" fillId="34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21" fontId="30" fillId="34" borderId="10" xfId="0" applyNumberFormat="1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361950</xdr:colOff>
      <xdr:row>0</xdr:row>
      <xdr:rowOff>38100</xdr:rowOff>
    </xdr:from>
    <xdr:to>
      <xdr:col>6</xdr:col>
      <xdr:colOff>323850</xdr:colOff>
      <xdr:row>5</xdr:row>
      <xdr:rowOff>76200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38100"/>
          <a:ext cx="28003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tatistik.d-u-v.org/getresultperson.php?runner=39668" TargetMode="External" /><Relationship Id="rId2" Type="http://schemas.openxmlformats.org/officeDocument/2006/relationships/hyperlink" Target="http://statistik.d-u-v.org/getresultperson.php?runner=41762" TargetMode="External" /><Relationship Id="rId3" Type="http://schemas.openxmlformats.org/officeDocument/2006/relationships/hyperlink" Target="http://www.shu100.de/pdf/130622_SHU_DLV_Vermessung.pdf" TargetMode="External" /><Relationship Id="rId4" Type="http://schemas.openxmlformats.org/officeDocument/2006/relationships/hyperlink" Target="http://www.shu100.de/" TargetMode="External" /><Relationship Id="rId5" Type="http://schemas.openxmlformats.org/officeDocument/2006/relationships/hyperlink" Target="http://statistik.d-u-v.org/getresultperson.php?runner=1552" TargetMode="External" /><Relationship Id="rId6" Type="http://schemas.openxmlformats.org/officeDocument/2006/relationships/hyperlink" Target="http://statistik.d-u-v.org/getresultperson.php?runner=288047" TargetMode="External" /><Relationship Id="rId7" Type="http://schemas.openxmlformats.org/officeDocument/2006/relationships/hyperlink" Target="http://statistik.d-u-v.org/getresultperson.php?runner=12343" TargetMode="External" /><Relationship Id="rId8" Type="http://schemas.openxmlformats.org/officeDocument/2006/relationships/hyperlink" Target="http://statistik.d-u-v.org/getresultperson.php?runner=564185" TargetMode="External" /><Relationship Id="rId9" Type="http://schemas.openxmlformats.org/officeDocument/2006/relationships/hyperlink" Target="http://statistik.d-u-v.org/getresultperson.php?runner=28851" TargetMode="External" /><Relationship Id="rId10" Type="http://schemas.openxmlformats.org/officeDocument/2006/relationships/hyperlink" Target="https://goo.gl/maps/wGpYmAmHCxB2" TargetMode="Externa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140625" style="2" customWidth="1"/>
    <col min="2" max="2" width="9.00390625" style="2" customWidth="1"/>
    <col min="3" max="3" width="20.7109375" style="16" customWidth="1"/>
    <col min="4" max="4" width="11.7109375" style="2" customWidth="1"/>
    <col min="5" max="5" width="29.8515625" style="2" customWidth="1"/>
    <col min="6" max="6" width="12.7109375" style="2" customWidth="1"/>
    <col min="7" max="7" width="14.28125" style="2" customWidth="1"/>
    <col min="8" max="8" width="16.8515625" style="2" bestFit="1" customWidth="1"/>
    <col min="9" max="10" width="15.421875" style="2" bestFit="1" customWidth="1"/>
    <col min="11" max="11" width="15.140625" style="2" customWidth="1"/>
    <col min="12" max="12" width="15.421875" style="2" bestFit="1" customWidth="1"/>
    <col min="13" max="13" width="15.8515625" style="2" customWidth="1"/>
    <col min="14" max="16" width="15.421875" style="2" bestFit="1" customWidth="1"/>
    <col min="17" max="22" width="16.57421875" style="2" bestFit="1" customWidth="1"/>
    <col min="23" max="23" width="16.140625" style="2" bestFit="1" customWidth="1"/>
    <col min="24" max="16384" width="9.140625" style="2" customWidth="1"/>
  </cols>
  <sheetData>
    <row r="1" spans="1:7" ht="21">
      <c r="A1" s="32" t="s">
        <v>40</v>
      </c>
      <c r="B1" s="25"/>
      <c r="C1" s="26"/>
      <c r="D1" s="25"/>
      <c r="E1" s="25"/>
      <c r="F1" s="25"/>
      <c r="G1" s="25"/>
    </row>
    <row r="2" spans="1:7" ht="21">
      <c r="A2" s="32" t="s">
        <v>69</v>
      </c>
      <c r="B2" s="25"/>
      <c r="C2" s="26"/>
      <c r="D2" s="25"/>
      <c r="E2" s="25"/>
      <c r="F2" s="25"/>
      <c r="G2" s="25"/>
    </row>
    <row r="3" spans="1:7" ht="15">
      <c r="A3" s="24" t="s">
        <v>55</v>
      </c>
      <c r="B3" s="25"/>
      <c r="C3" s="26"/>
      <c r="D3" s="25"/>
      <c r="E3" s="25"/>
      <c r="F3" s="25"/>
      <c r="G3" s="27"/>
    </row>
    <row r="4" spans="1:7" ht="15">
      <c r="A4" s="24" t="s">
        <v>34</v>
      </c>
      <c r="B4" s="25"/>
      <c r="C4" s="26"/>
      <c r="D4" s="25"/>
      <c r="E4" s="25"/>
      <c r="F4" s="25"/>
      <c r="G4" s="25"/>
    </row>
    <row r="5" spans="1:7" ht="15">
      <c r="A5" s="24" t="s">
        <v>44</v>
      </c>
      <c r="B5" s="25"/>
      <c r="C5" s="26"/>
      <c r="D5" s="25"/>
      <c r="E5" s="25"/>
      <c r="F5" s="25"/>
      <c r="G5" s="25"/>
    </row>
    <row r="6" spans="1:7" ht="15">
      <c r="A6" s="24" t="s">
        <v>56</v>
      </c>
      <c r="B6" s="25"/>
      <c r="C6" s="26"/>
      <c r="D6" s="25"/>
      <c r="E6" s="25"/>
      <c r="F6" s="25"/>
      <c r="G6" s="25"/>
    </row>
    <row r="7" spans="1:8" ht="15">
      <c r="A7" s="24" t="s">
        <v>41</v>
      </c>
      <c r="B7" s="25"/>
      <c r="C7" s="26"/>
      <c r="D7" s="25"/>
      <c r="E7" s="24"/>
      <c r="F7" s="24"/>
      <c r="H7" s="28"/>
    </row>
    <row r="8" spans="1:8" ht="15">
      <c r="A8" s="24" t="s">
        <v>36</v>
      </c>
      <c r="B8" s="25"/>
      <c r="C8" s="26"/>
      <c r="D8" s="25"/>
      <c r="E8" s="24" t="s">
        <v>39</v>
      </c>
      <c r="F8" s="24"/>
      <c r="H8" s="28"/>
    </row>
    <row r="9" spans="1:8" ht="15">
      <c r="A9" s="24" t="s">
        <v>57</v>
      </c>
      <c r="B9" s="25"/>
      <c r="C9" s="26"/>
      <c r="D9" s="25"/>
      <c r="E9" s="24" t="s">
        <v>37</v>
      </c>
      <c r="F9" s="24"/>
      <c r="H9" s="28"/>
    </row>
    <row r="10" spans="1:8" ht="15">
      <c r="A10" s="24" t="s">
        <v>46</v>
      </c>
      <c r="B10" s="25"/>
      <c r="C10" s="26"/>
      <c r="D10" s="25"/>
      <c r="E10" s="24" t="s">
        <v>38</v>
      </c>
      <c r="F10" s="24"/>
      <c r="H10" s="28"/>
    </row>
    <row r="11" spans="1:8" ht="15">
      <c r="A11" s="24" t="s">
        <v>58</v>
      </c>
      <c r="B11" s="25"/>
      <c r="C11" s="26"/>
      <c r="D11" s="25"/>
      <c r="F11" s="24"/>
      <c r="H11" s="28"/>
    </row>
    <row r="12" spans="1:8" ht="15">
      <c r="A12" s="24" t="s">
        <v>59</v>
      </c>
      <c r="B12" s="25"/>
      <c r="C12" s="26"/>
      <c r="D12" s="25"/>
      <c r="E12" s="24" t="s">
        <v>42</v>
      </c>
      <c r="F12" s="29" t="s">
        <v>43</v>
      </c>
      <c r="H12" s="28"/>
    </row>
    <row r="13" spans="1:8" ht="15">
      <c r="A13" s="29" t="s">
        <v>35</v>
      </c>
      <c r="B13" s="25"/>
      <c r="C13" s="26"/>
      <c r="D13" s="25"/>
      <c r="E13" s="29" t="s">
        <v>68</v>
      </c>
      <c r="F13" s="24"/>
      <c r="H13" s="28"/>
    </row>
    <row r="14" spans="1:8" ht="15">
      <c r="A14" s="24" t="s">
        <v>32</v>
      </c>
      <c r="B14" s="24"/>
      <c r="C14" s="28">
        <v>6433.9</v>
      </c>
      <c r="D14" s="24" t="s">
        <v>1</v>
      </c>
      <c r="E14" s="29"/>
      <c r="F14" s="24"/>
      <c r="H14" s="24"/>
    </row>
    <row r="15" spans="1:8" ht="15">
      <c r="A15" s="24" t="s">
        <v>33</v>
      </c>
      <c r="B15" s="24"/>
      <c r="C15" s="28">
        <v>3591.8</v>
      </c>
      <c r="D15" s="24" t="s">
        <v>2</v>
      </c>
      <c r="E15" s="29"/>
      <c r="F15" s="24"/>
      <c r="H15" s="30"/>
    </row>
    <row r="16" spans="3:7" ht="15">
      <c r="C16" s="2"/>
      <c r="D16" s="29"/>
      <c r="E16" s="25"/>
      <c r="F16" s="25"/>
      <c r="G16" s="25"/>
    </row>
    <row r="17" spans="1:23" ht="21">
      <c r="A17" s="32" t="s">
        <v>45</v>
      </c>
      <c r="B17" s="31"/>
      <c r="C17" s="2"/>
      <c r="D17" s="24"/>
      <c r="E17" s="25"/>
      <c r="F17" s="25"/>
      <c r="G17" s="25"/>
      <c r="H17" s="5" t="s">
        <v>19</v>
      </c>
      <c r="I17" s="22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</row>
    <row r="18" spans="1:23" ht="15">
      <c r="A18" s="25"/>
      <c r="B18" s="25"/>
      <c r="C18" s="26"/>
      <c r="D18" s="25"/>
      <c r="E18" s="25"/>
      <c r="F18" s="25"/>
      <c r="G18" s="25"/>
      <c r="H18" s="6" t="s">
        <v>3</v>
      </c>
      <c r="I18" s="7" t="s">
        <v>4</v>
      </c>
      <c r="J18" s="8" t="s">
        <v>5</v>
      </c>
      <c r="K18" s="8" t="s">
        <v>6</v>
      </c>
      <c r="L18" s="8" t="s">
        <v>7</v>
      </c>
      <c r="M18" s="8" t="s">
        <v>8</v>
      </c>
      <c r="N18" s="8" t="s">
        <v>9</v>
      </c>
      <c r="O18" s="8" t="s">
        <v>10</v>
      </c>
      <c r="P18" s="8" t="s">
        <v>11</v>
      </c>
      <c r="Q18" s="8" t="s">
        <v>12</v>
      </c>
      <c r="R18" s="8" t="s">
        <v>13</v>
      </c>
      <c r="S18" s="8" t="s">
        <v>14</v>
      </c>
      <c r="T18" s="8" t="s">
        <v>15</v>
      </c>
      <c r="U18" s="8" t="s">
        <v>16</v>
      </c>
      <c r="V18" s="8" t="s">
        <v>17</v>
      </c>
      <c r="W18" s="8" t="s">
        <v>18</v>
      </c>
    </row>
    <row r="19" spans="1:23" ht="15">
      <c r="A19" s="3" t="s">
        <v>21</v>
      </c>
      <c r="B19" s="3" t="s">
        <v>22</v>
      </c>
      <c r="C19" s="3" t="s">
        <v>54</v>
      </c>
      <c r="D19" s="3" t="s">
        <v>23</v>
      </c>
      <c r="E19" s="3" t="s">
        <v>47</v>
      </c>
      <c r="F19" s="3" t="s">
        <v>24</v>
      </c>
      <c r="G19" s="3" t="s">
        <v>31</v>
      </c>
      <c r="H19" s="13">
        <f>SUM(C14/1000*1)</f>
        <v>6.4338999999999995</v>
      </c>
      <c r="I19" s="13">
        <f>SUM(C14/1000*2)</f>
        <v>12.867799999999999</v>
      </c>
      <c r="J19" s="14">
        <f>SUM(C14/1000*3)</f>
        <v>19.301699999999997</v>
      </c>
      <c r="K19" s="14">
        <f>SUM(C14/1000*4)</f>
        <v>25.735599999999998</v>
      </c>
      <c r="L19" s="14">
        <f>SUM(C14/1000*5)</f>
        <v>32.1695</v>
      </c>
      <c r="M19" s="14">
        <f>SUM(C14/1000*6)</f>
        <v>38.60339999999999</v>
      </c>
      <c r="N19" s="14">
        <f>SUM(C14/1000*7)</f>
        <v>45.037299999999995</v>
      </c>
      <c r="O19" s="14">
        <f>SUM(C14/1000*8)</f>
        <v>51.471199999999996</v>
      </c>
      <c r="P19" s="14">
        <f>SUM(C14/1000*9)</f>
        <v>57.9051</v>
      </c>
      <c r="Q19" s="14">
        <f>SUM(C14/1000*10)</f>
        <v>64.339</v>
      </c>
      <c r="R19" s="14">
        <f>SUM(C14/1000*11)</f>
        <v>70.77289999999999</v>
      </c>
      <c r="S19" s="14">
        <f>SUM(C14/1000*12)</f>
        <v>77.20679999999999</v>
      </c>
      <c r="T19" s="14">
        <f>SUM(C14/1000*13)</f>
        <v>83.6407</v>
      </c>
      <c r="U19" s="14">
        <f>SUM(C14/1000*14)</f>
        <v>90.07459999999999</v>
      </c>
      <c r="V19" s="14">
        <f>SUM(C14/1000*15)</f>
        <v>96.5085</v>
      </c>
      <c r="W19" s="14">
        <f>SUM(C14/1000*15+C15/1000)</f>
        <v>100.1003</v>
      </c>
    </row>
    <row r="20" spans="1:23" ht="15">
      <c r="A20" s="9" t="s">
        <v>25</v>
      </c>
      <c r="B20" s="4">
        <v>1</v>
      </c>
      <c r="C20" s="10" t="s">
        <v>20</v>
      </c>
      <c r="D20" s="18">
        <v>1970</v>
      </c>
      <c r="E20" s="19" t="s">
        <v>48</v>
      </c>
      <c r="F20" s="11">
        <v>0.6183564814814815</v>
      </c>
      <c r="G20" s="12" t="s">
        <v>0</v>
      </c>
      <c r="H20" s="21">
        <v>0.034722222222222224</v>
      </c>
      <c r="I20" s="21">
        <v>0.07361111111111111</v>
      </c>
      <c r="J20" s="21">
        <v>0.11319444444444444</v>
      </c>
      <c r="K20" s="21">
        <v>0.15138888888888888</v>
      </c>
      <c r="L20" s="21">
        <v>0.1909722222222222</v>
      </c>
      <c r="M20" s="21">
        <v>0.22847222222222222</v>
      </c>
      <c r="N20" s="21">
        <v>0.26666666666666666</v>
      </c>
      <c r="O20" s="21">
        <v>0.30277777777777776</v>
      </c>
      <c r="P20" s="21">
        <v>0.34375</v>
      </c>
      <c r="Q20" s="21">
        <v>0.3833333333333333</v>
      </c>
      <c r="R20" s="21">
        <v>0.4236111111111111</v>
      </c>
      <c r="S20" s="21">
        <v>0.4666666666666666</v>
      </c>
      <c r="T20" s="21">
        <v>0.5083333333333333</v>
      </c>
      <c r="U20" s="21">
        <v>0.5506944444444445</v>
      </c>
      <c r="V20" s="21">
        <v>0.5972222222222222</v>
      </c>
      <c r="W20" s="39">
        <v>0.6183564814814815</v>
      </c>
    </row>
    <row r="21" spans="1:23" ht="15">
      <c r="A21" s="17"/>
      <c r="B21" s="4"/>
      <c r="C21" s="1"/>
      <c r="D21" s="18"/>
      <c r="E21" s="19"/>
      <c r="F21" s="19"/>
      <c r="G21" s="19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1"/>
    </row>
    <row r="22" spans="1:23" ht="15">
      <c r="A22" s="9" t="s">
        <v>26</v>
      </c>
      <c r="B22" s="4">
        <v>18</v>
      </c>
      <c r="C22" s="10" t="s">
        <v>62</v>
      </c>
      <c r="D22" s="18">
        <v>1975</v>
      </c>
      <c r="E22" s="19" t="s">
        <v>63</v>
      </c>
      <c r="F22" s="11">
        <v>0.5271180555555556</v>
      </c>
      <c r="G22" s="12" t="s">
        <v>0</v>
      </c>
      <c r="H22" s="21">
        <v>0.034722222222222224</v>
      </c>
      <c r="I22" s="21">
        <v>0.07013888888888889</v>
      </c>
      <c r="J22" s="21">
        <v>0.10277777777777779</v>
      </c>
      <c r="K22" s="21">
        <v>0.13680555555555554</v>
      </c>
      <c r="L22" s="21">
        <v>0.16874999999999998</v>
      </c>
      <c r="M22" s="21">
        <v>0.20069444444444443</v>
      </c>
      <c r="N22" s="21">
        <v>0.23124999999999998</v>
      </c>
      <c r="O22" s="21">
        <v>0.26458333333333334</v>
      </c>
      <c r="P22" s="21">
        <v>0.2972222222222222</v>
      </c>
      <c r="Q22" s="21">
        <v>0.3298611111111111</v>
      </c>
      <c r="R22" s="21">
        <v>0.3638888888888889</v>
      </c>
      <c r="S22" s="21">
        <v>0.3979166666666667</v>
      </c>
      <c r="T22" s="21">
        <v>0.43402777777777773</v>
      </c>
      <c r="U22" s="21">
        <v>0.47152777777777777</v>
      </c>
      <c r="V22" s="21">
        <v>0.5069444444444444</v>
      </c>
      <c r="W22" s="39">
        <v>0.5271180555555556</v>
      </c>
    </row>
    <row r="23" spans="1:23" ht="15">
      <c r="A23" s="9" t="s">
        <v>28</v>
      </c>
      <c r="B23" s="4">
        <v>55</v>
      </c>
      <c r="C23" s="10" t="s">
        <v>64</v>
      </c>
      <c r="D23" s="18">
        <v>1955</v>
      </c>
      <c r="E23" s="19" t="s">
        <v>65</v>
      </c>
      <c r="F23" s="11">
        <v>0.6060763888888888</v>
      </c>
      <c r="G23" s="12" t="s">
        <v>0</v>
      </c>
      <c r="H23" s="37">
        <v>0.04027777777777778</v>
      </c>
      <c r="I23" s="21">
        <v>0.08125</v>
      </c>
      <c r="J23" s="21">
        <v>0.12291666666666667</v>
      </c>
      <c r="K23" s="21">
        <v>0.16111111111111112</v>
      </c>
      <c r="L23" s="21">
        <v>0.20069444444444443</v>
      </c>
      <c r="M23" s="21">
        <v>0.24027777777777778</v>
      </c>
      <c r="N23" s="21">
        <v>0.2798611111111111</v>
      </c>
      <c r="O23" s="21">
        <v>0.3194444444444445</v>
      </c>
      <c r="P23" s="21">
        <v>0.3576388888888889</v>
      </c>
      <c r="Q23" s="21">
        <v>0.3909722222222222</v>
      </c>
      <c r="R23" s="21">
        <v>0.4291666666666667</v>
      </c>
      <c r="S23" s="21">
        <v>0.4666666666666666</v>
      </c>
      <c r="T23" s="21">
        <v>0.5034722222222222</v>
      </c>
      <c r="U23" s="21">
        <v>0.5402777777777777</v>
      </c>
      <c r="V23" s="21">
        <v>0.5868055555555556</v>
      </c>
      <c r="W23" s="39">
        <v>0.6060763888888888</v>
      </c>
    </row>
    <row r="24" spans="1:23" ht="15">
      <c r="A24" s="9" t="s">
        <v>30</v>
      </c>
      <c r="B24" s="4">
        <v>7</v>
      </c>
      <c r="C24" s="10" t="s">
        <v>27</v>
      </c>
      <c r="D24" s="18">
        <v>1981</v>
      </c>
      <c r="E24" s="19" t="s">
        <v>49</v>
      </c>
      <c r="F24" s="11">
        <v>0.6183564814814815</v>
      </c>
      <c r="G24" s="12" t="s">
        <v>0</v>
      </c>
      <c r="H24" s="21">
        <v>0.034722222222222224</v>
      </c>
      <c r="I24" s="21">
        <v>0.07361111111111111</v>
      </c>
      <c r="J24" s="21">
        <v>0.11319444444444444</v>
      </c>
      <c r="K24" s="21">
        <v>0.15138888888888888</v>
      </c>
      <c r="L24" s="21">
        <v>0.1909722222222222</v>
      </c>
      <c r="M24" s="21">
        <v>0.22847222222222222</v>
      </c>
      <c r="N24" s="21">
        <v>0.26666666666666666</v>
      </c>
      <c r="O24" s="21">
        <v>0.30277777777777776</v>
      </c>
      <c r="P24" s="21">
        <v>0.34375</v>
      </c>
      <c r="Q24" s="21">
        <v>0.3833333333333333</v>
      </c>
      <c r="R24" s="21">
        <v>0.4236111111111111</v>
      </c>
      <c r="S24" s="21">
        <v>0.4666666666666666</v>
      </c>
      <c r="T24" s="21">
        <v>0.5083333333333333</v>
      </c>
      <c r="U24" s="21">
        <v>0.5506944444444445</v>
      </c>
      <c r="V24" s="21">
        <v>0.5972222222222222</v>
      </c>
      <c r="W24" s="39">
        <v>0.6183564814814815</v>
      </c>
    </row>
    <row r="25" spans="1:23" ht="15">
      <c r="A25" s="9" t="s">
        <v>51</v>
      </c>
      <c r="B25" s="4">
        <v>65</v>
      </c>
      <c r="C25" s="10" t="s">
        <v>52</v>
      </c>
      <c r="D25" s="18">
        <v>1965</v>
      </c>
      <c r="E25" s="20" t="s">
        <v>53</v>
      </c>
      <c r="F25" s="11">
        <v>0.6375000000000001</v>
      </c>
      <c r="G25" s="12" t="s">
        <v>0</v>
      </c>
      <c r="H25" s="21">
        <v>0.034722222222222224</v>
      </c>
      <c r="I25" s="21">
        <v>0.06944444444444443</v>
      </c>
      <c r="J25" s="21">
        <v>0.10416666666666667</v>
      </c>
      <c r="K25" s="21">
        <v>0.1423611111111111</v>
      </c>
      <c r="L25" s="21">
        <v>0.18055555555555555</v>
      </c>
      <c r="M25" s="21">
        <v>0.21875</v>
      </c>
      <c r="N25" s="21">
        <v>0.2548611111111111</v>
      </c>
      <c r="O25" s="21">
        <v>0.2881944444444445</v>
      </c>
      <c r="P25" s="21">
        <v>0.3298611111111111</v>
      </c>
      <c r="Q25" s="21">
        <v>0.37152777777777773</v>
      </c>
      <c r="R25" s="21">
        <v>0.4166666666666667</v>
      </c>
      <c r="S25" s="21">
        <v>0.4756944444444444</v>
      </c>
      <c r="T25" s="21">
        <v>0.5208333333333334</v>
      </c>
      <c r="U25" s="21">
        <v>0.5659722222222222</v>
      </c>
      <c r="V25" s="21">
        <v>0.611111111111111</v>
      </c>
      <c r="W25" s="39">
        <v>0.6375000000000001</v>
      </c>
    </row>
    <row r="26" spans="1:23" ht="15">
      <c r="A26" s="9" t="s">
        <v>60</v>
      </c>
      <c r="B26" s="4">
        <v>8</v>
      </c>
      <c r="C26" s="10" t="s">
        <v>29</v>
      </c>
      <c r="D26" s="18">
        <v>1940</v>
      </c>
      <c r="E26" s="20" t="s">
        <v>50</v>
      </c>
      <c r="F26" s="11">
        <v>0.7201967592592592</v>
      </c>
      <c r="G26" s="12" t="s">
        <v>0</v>
      </c>
      <c r="H26" s="37">
        <v>0.04027777777777778</v>
      </c>
      <c r="I26" s="21">
        <v>0.08125</v>
      </c>
      <c r="J26" s="21">
        <v>0.12291666666666667</v>
      </c>
      <c r="K26" s="21">
        <v>0.16111111111111112</v>
      </c>
      <c r="L26" s="21">
        <v>0.20069444444444443</v>
      </c>
      <c r="M26" s="21">
        <v>0.24027777777777778</v>
      </c>
      <c r="N26" s="21">
        <v>0.2798611111111111</v>
      </c>
      <c r="O26" s="21">
        <v>0.3194444444444445</v>
      </c>
      <c r="P26" s="21">
        <v>0.3645833333333333</v>
      </c>
      <c r="Q26" s="21">
        <v>0.4076388888888889</v>
      </c>
      <c r="R26" s="21">
        <v>0.45416666666666666</v>
      </c>
      <c r="S26" s="21">
        <v>0.5208333333333334</v>
      </c>
      <c r="T26" s="21">
        <v>0.5868055555555556</v>
      </c>
      <c r="U26" s="21">
        <v>0.6326388888888889</v>
      </c>
      <c r="V26" s="21">
        <v>0.6909722222222222</v>
      </c>
      <c r="W26" s="39">
        <v>0.7201967592592592</v>
      </c>
    </row>
    <row r="28" spans="1:23" ht="21">
      <c r="A28" s="32" t="s">
        <v>61</v>
      </c>
      <c r="B28" s="31"/>
      <c r="C28" s="2"/>
      <c r="D28" s="24"/>
      <c r="E28" s="25"/>
      <c r="F28" s="25"/>
      <c r="G28" s="25"/>
      <c r="H28" s="5" t="s">
        <v>19</v>
      </c>
      <c r="I28" s="22"/>
      <c r="J28" s="23"/>
      <c r="K28" s="23"/>
      <c r="L28" s="23"/>
      <c r="M28" s="23"/>
      <c r="N28" s="23"/>
      <c r="O28" s="23"/>
      <c r="P28" s="36"/>
      <c r="Q28" s="36"/>
      <c r="R28" s="35"/>
      <c r="S28" s="35"/>
      <c r="T28" s="35"/>
      <c r="U28" s="35"/>
      <c r="V28" s="35"/>
      <c r="W28" s="35"/>
    </row>
    <row r="29" spans="1:21" ht="15">
      <c r="A29" s="25"/>
      <c r="B29" s="25"/>
      <c r="C29" s="26"/>
      <c r="D29" s="25"/>
      <c r="E29" s="25"/>
      <c r="F29" s="25"/>
      <c r="G29" s="25"/>
      <c r="H29" s="6" t="s">
        <v>3</v>
      </c>
      <c r="I29" s="7" t="s">
        <v>4</v>
      </c>
      <c r="J29" s="8" t="s">
        <v>5</v>
      </c>
      <c r="K29" s="8" t="s">
        <v>6</v>
      </c>
      <c r="L29" s="8" t="s">
        <v>7</v>
      </c>
      <c r="M29" s="8" t="s">
        <v>8</v>
      </c>
      <c r="N29" s="8" t="s">
        <v>9</v>
      </c>
      <c r="O29" s="8" t="s">
        <v>10</v>
      </c>
      <c r="P29" s="33"/>
      <c r="Q29" s="33"/>
      <c r="R29" s="35"/>
      <c r="S29" s="35"/>
      <c r="T29" s="35"/>
      <c r="U29" s="35"/>
    </row>
    <row r="30" spans="1:21" ht="15">
      <c r="A30" s="3" t="s">
        <v>21</v>
      </c>
      <c r="B30" s="3" t="s">
        <v>22</v>
      </c>
      <c r="C30" s="3" t="s">
        <v>54</v>
      </c>
      <c r="D30" s="3" t="s">
        <v>23</v>
      </c>
      <c r="E30" s="3" t="s">
        <v>47</v>
      </c>
      <c r="F30" s="3" t="s">
        <v>24</v>
      </c>
      <c r="G30" s="3" t="s">
        <v>31</v>
      </c>
      <c r="H30" s="13">
        <f>SUM(C14/1000*1)</f>
        <v>6.4338999999999995</v>
      </c>
      <c r="I30" s="13">
        <f>SUM(C14/1000*2)</f>
        <v>12.867799999999999</v>
      </c>
      <c r="J30" s="14">
        <f>SUM(C14/1000*3)</f>
        <v>19.301699999999997</v>
      </c>
      <c r="K30" s="14">
        <f>SUM(C14/1000*4)</f>
        <v>25.735599999999998</v>
      </c>
      <c r="L30" s="14">
        <f>SUM(C14/1000*5)</f>
        <v>32.1695</v>
      </c>
      <c r="M30" s="14">
        <f>SUM(C14/1000*6)</f>
        <v>38.60339999999999</v>
      </c>
      <c r="N30" s="14">
        <f>SUM(C14/1000*7)</f>
        <v>45.037299999999995</v>
      </c>
      <c r="O30" s="14">
        <f>SUM(C14/1000*8)</f>
        <v>51.471199999999996</v>
      </c>
      <c r="R30" s="36"/>
      <c r="S30" s="36"/>
      <c r="T30" s="36"/>
      <c r="U30" s="36"/>
    </row>
    <row r="31" spans="1:21" ht="15">
      <c r="A31" s="9" t="s">
        <v>26</v>
      </c>
      <c r="B31" s="4">
        <v>66</v>
      </c>
      <c r="C31" s="10" t="s">
        <v>66</v>
      </c>
      <c r="D31" s="18">
        <v>1945</v>
      </c>
      <c r="E31" s="38" t="s">
        <v>49</v>
      </c>
      <c r="F31" s="11">
        <v>0.40844907407407405</v>
      </c>
      <c r="G31" s="12" t="s">
        <v>67</v>
      </c>
      <c r="H31" s="21">
        <v>0.044444444444444446</v>
      </c>
      <c r="I31" s="21">
        <v>0.09375</v>
      </c>
      <c r="J31" s="21">
        <v>0.14930555555555555</v>
      </c>
      <c r="K31" s="21">
        <v>0.1909722222222222</v>
      </c>
      <c r="L31" s="21">
        <v>0.24166666666666667</v>
      </c>
      <c r="M31" s="21">
        <v>0.2916666666666667</v>
      </c>
      <c r="N31" s="21">
        <v>0.3458333333333334</v>
      </c>
      <c r="O31" s="39">
        <v>0.40844907407407405</v>
      </c>
      <c r="R31" s="33"/>
      <c r="S31" s="33"/>
      <c r="T31" s="33"/>
      <c r="U31" s="33"/>
    </row>
    <row r="33" spans="18:23" ht="15">
      <c r="R33" s="34"/>
      <c r="S33" s="34"/>
      <c r="T33" s="34"/>
      <c r="U33" s="34"/>
      <c r="V33" s="34"/>
      <c r="W33" s="34"/>
    </row>
    <row r="34" spans="18:23" ht="15">
      <c r="R34" s="34"/>
      <c r="S34" s="34"/>
      <c r="T34" s="34"/>
      <c r="U34" s="34"/>
      <c r="V34" s="34"/>
      <c r="W34" s="34"/>
    </row>
  </sheetData>
  <sheetProtection/>
  <hyperlinks>
    <hyperlink ref="C24" r:id="rId1" display="Peer Schmidt-Soltau"/>
    <hyperlink ref="C20" r:id="rId2" display="Claudia Cavaleiro"/>
    <hyperlink ref="A13" r:id="rId3" display="DLV Streckenprotokoll vom 22.06.2013"/>
    <hyperlink ref="F12" r:id="rId4" display="SHU100.de"/>
    <hyperlink ref="C26" r:id="rId5" display="Manfred Ludwig"/>
    <hyperlink ref="C22" r:id="rId6" display="Rene Spintler"/>
    <hyperlink ref="C23" r:id="rId7" display="Manfred Steckel"/>
    <hyperlink ref="C25" r:id="rId8" display="Andreas Leischker"/>
    <hyperlink ref="C31" r:id="rId9" display="Werner Britz"/>
    <hyperlink ref="E13" r:id="rId10" display="Parken Am Nachtigallenwäldchen 34, 41749 Viersen (Waldparkplatz)"/>
  </hyperlinks>
  <printOptions/>
  <pageMargins left="0.7" right="0.7" top="0.75" bottom="0.75" header="0.3" footer="0.3"/>
  <pageSetup horizontalDpi="600" verticalDpi="600" orientation="landscape" paperSize="9" r:id="rId12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ISI</dc:creator>
  <cp:keywords/>
  <dc:description/>
  <cp:lastModifiedBy>OEM</cp:lastModifiedBy>
  <cp:lastPrinted>2015-03-24T21:04:58Z</cp:lastPrinted>
  <dcterms:created xsi:type="dcterms:W3CDTF">2013-06-21T18:34:36Z</dcterms:created>
  <dcterms:modified xsi:type="dcterms:W3CDTF">2016-02-14T11:33:39Z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